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/>
  <mc:AlternateContent xmlns:mc="http://schemas.openxmlformats.org/markup-compatibility/2006">
    <mc:Choice Requires="x15">
      <x15ac:absPath xmlns:x15ac="http://schemas.microsoft.com/office/spreadsheetml/2010/11/ac" url="C:\Users\Uchitel\Desktop\"/>
    </mc:Choice>
  </mc:AlternateContent>
  <xr:revisionPtr revIDLastSave="0" documentId="8_{5E669599-2253-47D1-9A2A-BB0DC1298794}" xr6:coauthVersionLast="36" xr6:coauthVersionMax="36" xr10:uidLastSave="{00000000-0000-0000-0000-000000000000}"/>
  <bookViews>
    <workbookView xWindow="0" yWindow="0" windowWidth="14380" windowHeight="3490" xr2:uid="{00000000-000D-0000-FFFF-FFFF00000000}"/>
  </bookViews>
  <sheets>
    <sheet name="отчет " sheetId="1" r:id="rId1"/>
  </sheets>
  <definedNames>
    <definedName name="_xlnm._FilterDatabase" localSheetId="0" hidden="1">'отчет '!$A$4:$G$69</definedName>
    <definedName name="_xlnm.Print_Area" localSheetId="0">'отчет '!$A$1:$F$73</definedName>
  </definedNames>
  <calcPr calcId="191029"/>
</workbook>
</file>

<file path=xl/calcChain.xml><?xml version="1.0" encoding="utf-8"?>
<calcChain xmlns="http://schemas.openxmlformats.org/spreadsheetml/2006/main">
  <c r="G25" i="1" l="1"/>
  <c r="G24" i="1"/>
  <c r="G23" i="1"/>
  <c r="G22" i="1"/>
  <c r="G21" i="1"/>
  <c r="G20" i="1"/>
  <c r="G16" i="1"/>
  <c r="G15" i="1"/>
  <c r="G14" i="1"/>
  <c r="G13" i="1"/>
  <c r="G12" i="1"/>
  <c r="G11" i="1"/>
  <c r="F48" i="1"/>
  <c r="F31" i="1"/>
  <c r="G31" i="1" s="1"/>
  <c r="F30" i="1"/>
  <c r="G30" i="1" s="1"/>
  <c r="F29" i="1"/>
  <c r="G29" i="1" s="1"/>
  <c r="F28" i="1"/>
  <c r="G28" i="1" s="1"/>
  <c r="F40" i="1"/>
  <c r="F36" i="1"/>
  <c r="F32" i="1"/>
  <c r="F61" i="1"/>
  <c r="F19" i="1"/>
</calcChain>
</file>

<file path=xl/sharedStrings.xml><?xml version="1.0" encoding="utf-8"?>
<sst xmlns="http://schemas.openxmlformats.org/spreadsheetml/2006/main" count="161" uniqueCount="131">
  <si>
    <t>Представляется в вышестоящую</t>
  </si>
  <si>
    <t>2.1.</t>
  </si>
  <si>
    <t>(всего)</t>
  </si>
  <si>
    <t>2.1.1.</t>
  </si>
  <si>
    <t>2.1.2.</t>
  </si>
  <si>
    <t>2.1.3.</t>
  </si>
  <si>
    <t>2.2.</t>
  </si>
  <si>
    <t>2.3.</t>
  </si>
  <si>
    <t>2.4.</t>
  </si>
  <si>
    <t>2.5.</t>
  </si>
  <si>
    <t>2.6.</t>
  </si>
  <si>
    <t>2.7.</t>
  </si>
  <si>
    <t>Исключено из Профсоюза</t>
  </si>
  <si>
    <t>3.1.</t>
  </si>
  <si>
    <t>председатель</t>
  </si>
  <si>
    <t>бухгалтер</t>
  </si>
  <si>
    <t>-</t>
  </si>
  <si>
    <t xml:space="preserve"> 3-СП </t>
  </si>
  <si>
    <t>Х</t>
  </si>
  <si>
    <t>(наименование первичной профсоюзной организации )</t>
  </si>
  <si>
    <t>II. ДАННЫЕ ПО ПРОФСОЮЗНОМУ ЧЛЕНСТВУ</t>
  </si>
  <si>
    <t>Общая численность членов Профсоюза</t>
  </si>
  <si>
    <t>профгрупорги</t>
  </si>
  <si>
    <t>(ФИО)</t>
  </si>
  <si>
    <t xml:space="preserve">                 - молодежи до 35 лет</t>
  </si>
  <si>
    <t>2.8.</t>
  </si>
  <si>
    <t>юрист</t>
  </si>
  <si>
    <t>Принято в Профсоюз</t>
  </si>
  <si>
    <t>работающих</t>
  </si>
  <si>
    <t>обучающихся (студентов)</t>
  </si>
  <si>
    <t>Выбыло из Профсоюза по личному заявлению о выходе</t>
  </si>
  <si>
    <t xml:space="preserve"> (образовательные организации высшего (ВУЗы) и профессионального (СПО) образования)</t>
  </si>
  <si>
    <t>членов Профсоюза-работающих</t>
  </si>
  <si>
    <t>членов Профсоюза-обучающихся (студентов)</t>
  </si>
  <si>
    <t>членов Профсоюза-неработающих пенсионеров</t>
  </si>
  <si>
    <t>из них:</t>
  </si>
  <si>
    <t>X</t>
  </si>
  <si>
    <t>3.2.</t>
  </si>
  <si>
    <t>4.1.</t>
  </si>
  <si>
    <t>4.1.1.</t>
  </si>
  <si>
    <t>4.1.2.</t>
  </si>
  <si>
    <t>4.1.3.</t>
  </si>
  <si>
    <t xml:space="preserve">ответственный за организацию работы по приему в Профсоюз </t>
  </si>
  <si>
    <t>4.1.4.</t>
  </si>
  <si>
    <t>4.1.5.</t>
  </si>
  <si>
    <t>4.1.6.</t>
  </si>
  <si>
    <t>4.1.7.</t>
  </si>
  <si>
    <t>4.1.8.</t>
  </si>
  <si>
    <t>4.1.9.</t>
  </si>
  <si>
    <t xml:space="preserve">председатель </t>
  </si>
  <si>
    <t xml:space="preserve">4.2. </t>
  </si>
  <si>
    <t>4.2.1.</t>
  </si>
  <si>
    <t>4.2.2.</t>
  </si>
  <si>
    <t>4.2.3.</t>
  </si>
  <si>
    <t>4.2.4.</t>
  </si>
  <si>
    <t>4.2.5.</t>
  </si>
  <si>
    <t xml:space="preserve">4.3. </t>
  </si>
  <si>
    <t xml:space="preserve">4.4. </t>
  </si>
  <si>
    <t>неработающих пенсионеров</t>
  </si>
  <si>
    <r>
      <t>из них</t>
    </r>
    <r>
      <rPr>
        <sz val="11"/>
        <rFont val="Times New Roman"/>
        <family val="1"/>
        <charset val="1"/>
      </rPr>
      <t>:</t>
    </r>
  </si>
  <si>
    <t>в т.ч.:      - педагогических работников</t>
  </si>
  <si>
    <t>- научно-педагогических работников</t>
  </si>
  <si>
    <t xml:space="preserve"> в т.ч.:  - педагогических работников</t>
  </si>
  <si>
    <t xml:space="preserve">            - научно-педагогических работников</t>
  </si>
  <si>
    <t>1.3.</t>
  </si>
  <si>
    <t>2.1.4.</t>
  </si>
  <si>
    <t xml:space="preserve">            Председатель первичной</t>
  </si>
  <si>
    <t xml:space="preserve">            профсоюзной организации</t>
  </si>
  <si>
    <t>заместитель председателя</t>
  </si>
  <si>
    <t>председатель контрольно-ревизионной комиссии</t>
  </si>
  <si>
    <t>из них: - молодежи до 35 лет (включительно)</t>
  </si>
  <si>
    <t>из них:  - молодежи до 35 лет (включительно)</t>
  </si>
  <si>
    <t>1.2.</t>
  </si>
  <si>
    <t>1.1.</t>
  </si>
  <si>
    <t xml:space="preserve">  ПЕРВИЧНОЙ ПРОФСОЮЗНОЙ ОРГАНИЗАЦИИ (ППО) РАБОТНИКОВ (в т.ч. объединенной)</t>
  </si>
  <si>
    <t>Количество работающих в образовательной организации (без совместителей)</t>
  </si>
  <si>
    <t>Количество обучающихся (студентов) очной формы обучения</t>
  </si>
  <si>
    <t>Общее количество профсоюзных организаций структурных подразделений</t>
  </si>
  <si>
    <t>Общее количество профсоюзных групп</t>
  </si>
  <si>
    <t>Обучено членов профсоюзного актива за отчетный период на уровне ППО</t>
  </si>
  <si>
    <t>4.1.10.</t>
  </si>
  <si>
    <t>другой профсоюзный актив</t>
  </si>
  <si>
    <t>в т.ч.: - обучающихся (студентов) 1 курса</t>
  </si>
  <si>
    <t>1.1.1.</t>
  </si>
  <si>
    <t>1.1.1.1.</t>
  </si>
  <si>
    <t>1.1.2.1.</t>
  </si>
  <si>
    <t>1.1.2.</t>
  </si>
  <si>
    <t>2.1.1.1.</t>
  </si>
  <si>
    <t>2.1.1.2.</t>
  </si>
  <si>
    <t>2.1.1.2.1.</t>
  </si>
  <si>
    <t>2.1.1.1.1.</t>
  </si>
  <si>
    <t>2.6.1.</t>
  </si>
  <si>
    <t>2.6.2.</t>
  </si>
  <si>
    <t>2.6.2.1.</t>
  </si>
  <si>
    <t>2.7.1.</t>
  </si>
  <si>
    <t>2.7.2.</t>
  </si>
  <si>
    <t>2.7.3.</t>
  </si>
  <si>
    <t>2.8.1.</t>
  </si>
  <si>
    <t>2.8.2.</t>
  </si>
  <si>
    <t>2.8.3.</t>
  </si>
  <si>
    <t>в т.ч.: молодежь до 35 лет (включительно)</t>
  </si>
  <si>
    <t>4.1.1.1.</t>
  </si>
  <si>
    <t>4.1.11.</t>
  </si>
  <si>
    <t>4.2.1.1.</t>
  </si>
  <si>
    <t xml:space="preserve">другие специалисты </t>
  </si>
  <si>
    <t>председатели профсоюзных организаций структурных подразделений</t>
  </si>
  <si>
    <r>
      <rPr>
        <b/>
        <sz val="12"/>
        <rFont val="Times New Roman"/>
        <family val="1"/>
        <charset val="204"/>
      </rPr>
      <t>Количество школ профсоюзного актива</t>
    </r>
    <r>
      <rPr>
        <b/>
        <sz val="11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(постостоянно действующих семинаров)</t>
    </r>
  </si>
  <si>
    <t>члены профсоюзного бюро (без строки 4.1.8.)</t>
  </si>
  <si>
    <t xml:space="preserve">члены контрольно-ревизионной комиссии (без строки 4.1.6.) </t>
  </si>
  <si>
    <t xml:space="preserve">I. </t>
  </si>
  <si>
    <t>ДАННЫЕ ПО ЧИСЛЕННОСТИ РАБОТАЮЩИХ И ОБУЧАЮЩИХСЯ (СТУДЕНТОВ) В ОБРАЗОВАТЕЛЬНОЙ ОРГАНИЗАЦИИ И РАБОТНИКОВ АППАРАТА ППО</t>
  </si>
  <si>
    <t>Количество работников аппарата ППО, не являющихся работниками или обучающимися (студентами) образовательной организации</t>
  </si>
  <si>
    <t>членов Профсоюза-работников аппарата ППО</t>
  </si>
  <si>
    <r>
      <rPr>
        <b/>
        <sz val="12"/>
        <rFont val="Times New Roman"/>
        <family val="1"/>
        <charset val="204"/>
      </rPr>
      <t xml:space="preserve">Охват профсоюзным членством обучающихся (студентов) </t>
    </r>
    <r>
      <rPr>
        <sz val="10"/>
        <rFont val="Times New Roman"/>
        <family val="1"/>
        <charset val="204"/>
      </rPr>
      <t xml:space="preserve">(2.1.2./1.2.) х 100 =% </t>
    </r>
  </si>
  <si>
    <t xml:space="preserve">III. </t>
  </si>
  <si>
    <t xml:space="preserve">IV. </t>
  </si>
  <si>
    <t>СВЕДЕНИЯ О ПРОФСОЮЗНОМ АКТИВЕ и ШТАТНЫХ РАБОТНИКАХ ППО</t>
  </si>
  <si>
    <t>Общее количество профсоюзного актива ППО</t>
  </si>
  <si>
    <t>Численность штатных работников ППО - юридического лица</t>
  </si>
  <si>
    <r>
      <rPr>
        <b/>
        <sz val="12"/>
        <rFont val="Times New Roman"/>
        <family val="1"/>
        <charset val="204"/>
      </rPr>
      <t>Охват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профсоюзным членством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работающих                         </t>
    </r>
    <r>
      <rPr>
        <sz val="10"/>
        <rFont val="Times New Roman"/>
        <family val="1"/>
        <charset val="204"/>
      </rPr>
      <t xml:space="preserve">(2.1.1./1.1.) х 100 =% </t>
    </r>
  </si>
  <si>
    <t xml:space="preserve">организацию Профсоюза </t>
  </si>
  <si>
    <r>
      <t xml:space="preserve">ОБЩИЙ охват профсоюзным членством работающих и обучающихся (студентов) </t>
    </r>
    <r>
      <rPr>
        <sz val="10"/>
        <rFont val="Times New Roman"/>
        <family val="1"/>
        <charset val="204"/>
      </rPr>
      <t xml:space="preserve">(для объединенной ППО)                                     (2.1.1.+2.1.2.)/(1.1.+1.2.) х 100=% </t>
    </r>
  </si>
  <si>
    <r>
      <t xml:space="preserve">Общий охват профчленством молодежи до 35 лет (включительно)                
                                                                   </t>
    </r>
    <r>
      <rPr>
        <sz val="10"/>
        <rFont val="Times New Roman"/>
        <family val="1"/>
        <charset val="204"/>
      </rPr>
      <t>(2.1.1.1.1.+2.1.1.2.1.)/(1.1.1.1.+1.1.2.1.) х 100 =%</t>
    </r>
  </si>
  <si>
    <r>
      <t>НАЛИЧИЕ СТРУКТУРНЫХ ПОДРАЗДЕЛЕНИЙ ППО</t>
    </r>
    <r>
      <rPr>
        <b/>
        <sz val="12"/>
        <rFont val="Times New Roman"/>
        <family val="1"/>
        <charset val="1"/>
      </rPr>
      <t xml:space="preserve"> </t>
    </r>
  </si>
  <si>
    <t>члены профсоюзного комитета (без строк 4.1.1., 4.1.2., 4.1.5.)</t>
  </si>
  <si>
    <t>члены президиума (при наличии) (без строк 4.1.1., 4.1.2.)</t>
  </si>
  <si>
    <t xml:space="preserve">заместитель председателя (при наличии) </t>
  </si>
  <si>
    <t>СТАТИСТИЧЕСКИЙ ОТЧЕТ</t>
  </si>
  <si>
    <t>на 1 января 2023 г.</t>
  </si>
  <si>
    <t>Кремнева Л.Н.</t>
  </si>
  <si>
    <t>ГАПОУ СО "Саратовский политехнический колледж"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</si>
</sst>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0"/>
      <name val="Arial Cyr"/>
      <family val="2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family val="2"/>
      <charset val="204"/>
    </font>
    <font>
      <b/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Times New Roman"/>
      <family val="1"/>
      <charset val="1"/>
    </font>
    <font>
      <b/>
      <sz val="10"/>
      <name val="Arial Cyr"/>
      <family val="2"/>
      <charset val="204"/>
    </font>
    <font>
      <b/>
      <sz val="12"/>
      <name val="Times New Roman"/>
      <family val="1"/>
      <charset val="1"/>
    </font>
    <font>
      <b/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Arial Cyr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b/>
      <sz val="12"/>
      <name val="Arial Cyr"/>
      <family val="2"/>
      <charset val="204"/>
    </font>
    <font>
      <sz val="10"/>
      <color rgb="FFC0000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6" fillId="0" borderId="0" xfId="0" applyFont="1"/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7" fillId="3" borderId="36" xfId="0" applyFont="1" applyFill="1" applyBorder="1" applyAlignment="1" applyProtection="1">
      <alignment horizontal="center" vertical="center"/>
      <protection locked="0"/>
    </xf>
    <xf numFmtId="0" fontId="17" fillId="0" borderId="0" xfId="0" applyFont="1"/>
    <xf numFmtId="3" fontId="18" fillId="3" borderId="36" xfId="0" applyNumberFormat="1" applyFont="1" applyFill="1" applyBorder="1"/>
    <xf numFmtId="0" fontId="18" fillId="0" borderId="0" xfId="0" applyFont="1"/>
    <xf numFmtId="0" fontId="5" fillId="0" borderId="18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19" fillId="0" borderId="4" xfId="0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right"/>
    </xf>
    <xf numFmtId="0" fontId="19" fillId="0" borderId="0" xfId="0" applyFont="1" applyAlignment="1">
      <alignment vertical="top"/>
    </xf>
    <xf numFmtId="0" fontId="0" fillId="0" borderId="20" xfId="0" applyBorder="1" applyAlignment="1">
      <alignment horizontal="left" indent="3"/>
    </xf>
    <xf numFmtId="0" fontId="0" fillId="0" borderId="20" xfId="0" applyBorder="1"/>
    <xf numFmtId="0" fontId="19" fillId="0" borderId="4" xfId="0" applyFont="1" applyBorder="1" applyAlignment="1">
      <alignment vertical="top"/>
    </xf>
    <xf numFmtId="0" fontId="6" fillId="0" borderId="21" xfId="0" applyFont="1" applyBorder="1" applyAlignment="1" applyProtection="1">
      <alignment horizontal="center" vertical="center"/>
      <protection locked="0"/>
    </xf>
    <xf numFmtId="0" fontId="21" fillId="0" borderId="0" xfId="0" applyFont="1"/>
    <xf numFmtId="0" fontId="0" fillId="0" borderId="22" xfId="0" applyBorder="1" applyAlignment="1">
      <alignment horizontal="center" vertical="center"/>
    </xf>
    <xf numFmtId="0" fontId="4" fillId="0" borderId="23" xfId="0" applyFont="1" applyBorder="1"/>
    <xf numFmtId="0" fontId="8" fillId="0" borderId="24" xfId="0" applyFont="1" applyBorder="1" applyAlignment="1">
      <alignment horizontal="left" vertical="top"/>
    </xf>
    <xf numFmtId="0" fontId="7" fillId="0" borderId="0" xfId="0" applyFont="1"/>
    <xf numFmtId="49" fontId="6" fillId="0" borderId="0" xfId="0" applyNumberFormat="1" applyFont="1"/>
    <xf numFmtId="0" fontId="6" fillId="0" borderId="0" xfId="0" applyFont="1" applyAlignment="1">
      <alignment horizontal="left"/>
    </xf>
    <xf numFmtId="0" fontId="8" fillId="0" borderId="25" xfId="0" applyFont="1" applyBorder="1" applyAlignment="1">
      <alignment horizontal="left" vertical="top"/>
    </xf>
    <xf numFmtId="0" fontId="4" fillId="0" borderId="24" xfId="0" applyFont="1" applyBorder="1" applyAlignment="1">
      <alignment horizontal="left"/>
    </xf>
    <xf numFmtId="0" fontId="6" fillId="0" borderId="0" xfId="0" applyFont="1" applyAlignment="1">
      <alignment horizontal="right" vertical="center"/>
    </xf>
    <xf numFmtId="49" fontId="6" fillId="0" borderId="0" xfId="0" applyNumberFormat="1" applyFont="1" applyAlignment="1">
      <alignment horizontal="left" vertical="top" indent="8"/>
    </xf>
    <xf numFmtId="0" fontId="7" fillId="0" borderId="0" xfId="0" applyFont="1" applyAlignment="1">
      <alignment horizontal="left" vertical="top" indent="8"/>
    </xf>
    <xf numFmtId="0" fontId="4" fillId="0" borderId="24" xfId="0" applyFont="1" applyBorder="1" applyAlignment="1">
      <alignment horizontal="left" vertical="top"/>
    </xf>
    <xf numFmtId="0" fontId="4" fillId="0" borderId="0" xfId="0" applyFont="1"/>
    <xf numFmtId="0" fontId="6" fillId="0" borderId="10" xfId="0" applyFont="1" applyBorder="1"/>
    <xf numFmtId="0" fontId="7" fillId="0" borderId="10" xfId="0" applyFont="1" applyBorder="1" applyAlignment="1">
      <alignment horizontal="right"/>
    </xf>
    <xf numFmtId="0" fontId="6" fillId="0" borderId="16" xfId="0" applyFont="1" applyBorder="1"/>
    <xf numFmtId="0" fontId="7" fillId="0" borderId="24" xfId="0" applyFont="1" applyBorder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indent="3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26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20" fillId="0" borderId="0" xfId="0" applyFont="1"/>
    <xf numFmtId="0" fontId="4" fillId="0" borderId="26" xfId="0" applyFont="1" applyBorder="1" applyAlignment="1">
      <alignment horizontal="center" vertical="center"/>
    </xf>
    <xf numFmtId="0" fontId="4" fillId="0" borderId="30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10" xfId="0" applyFont="1" applyBorder="1"/>
    <xf numFmtId="0" fontId="20" fillId="0" borderId="10" xfId="0" applyFont="1" applyBorder="1"/>
    <xf numFmtId="0" fontId="4" fillId="0" borderId="3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>
      <alignment horizontal="right" vertical="top"/>
    </xf>
    <xf numFmtId="0" fontId="0" fillId="0" borderId="24" xfId="0" applyBorder="1" applyAlignment="1">
      <alignment horizontal="left" vertical="top"/>
    </xf>
    <xf numFmtId="0" fontId="5" fillId="0" borderId="0" xfId="0" applyFont="1" applyAlignment="1">
      <alignment horizontal="right" vertical="center"/>
    </xf>
    <xf numFmtId="0" fontId="4" fillId="0" borderId="23" xfId="0" applyFont="1" applyBorder="1" applyAlignment="1">
      <alignment vertical="top"/>
    </xf>
    <xf numFmtId="49" fontId="6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4" fillId="0" borderId="16" xfId="0" applyFont="1" applyBorder="1"/>
    <xf numFmtId="0" fontId="5" fillId="0" borderId="0" xfId="0" applyFont="1" applyAlignment="1">
      <alignment horizontal="center" vertical="center"/>
    </xf>
    <xf numFmtId="0" fontId="0" fillId="0" borderId="0" xfId="0"/>
    <xf numFmtId="0" fontId="6" fillId="0" borderId="0" xfId="0" applyFont="1"/>
    <xf numFmtId="0" fontId="4" fillId="0" borderId="0" xfId="0" applyFont="1"/>
    <xf numFmtId="0" fontId="19" fillId="0" borderId="0" xfId="0" applyFont="1"/>
    <xf numFmtId="0" fontId="8" fillId="0" borderId="0" xfId="0" applyFont="1"/>
    <xf numFmtId="0" fontId="12" fillId="0" borderId="0" xfId="0" applyFont="1"/>
    <xf numFmtId="0" fontId="10" fillId="0" borderId="34" xfId="0" applyFont="1" applyBorder="1" applyAlignment="1" applyProtection="1">
      <alignment horizontal="center" vertical="center"/>
      <protection locked="0"/>
    </xf>
    <xf numFmtId="0" fontId="16" fillId="0" borderId="34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9" fontId="6" fillId="0" borderId="0" xfId="0" applyNumberFormat="1" applyFont="1"/>
    <xf numFmtId="0" fontId="7" fillId="0" borderId="0" xfId="0" applyFont="1"/>
    <xf numFmtId="0" fontId="14" fillId="0" borderId="35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16" xfId="0" applyFont="1" applyBorder="1" applyAlignment="1">
      <alignment horizontal="left" vertical="top" wrapText="1"/>
    </xf>
    <xf numFmtId="0" fontId="4" fillId="0" borderId="37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10" xfId="0" applyFont="1" applyBorder="1" applyAlignment="1">
      <alignment horizontal="left" vertical="top" wrapText="1"/>
    </xf>
    <xf numFmtId="0" fontId="15" fillId="0" borderId="0" xfId="0" applyFont="1"/>
    <xf numFmtId="0" fontId="4" fillId="0" borderId="0" xfId="0" applyFont="1" applyAlignment="1">
      <alignment vertical="top" wrapText="1"/>
    </xf>
  </cellXfs>
  <cellStyles count="1">
    <cellStyle name="Обычный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3"/>
  <sheetViews>
    <sheetView tabSelected="1" workbookViewId="0">
      <selection activeCell="A8" sqref="A8:F8"/>
    </sheetView>
  </sheetViews>
  <sheetFormatPr defaultColWidth="8.81640625" defaultRowHeight="13" x14ac:dyDescent="0.25"/>
  <cols>
    <col min="1" max="2" width="8.453125" customWidth="1"/>
    <col min="3" max="3" width="7.1796875" customWidth="1"/>
    <col min="4" max="4" width="67.54296875" customWidth="1"/>
    <col min="5" max="5" width="7" style="9" customWidth="1"/>
    <col min="6" max="6" width="14" style="2" customWidth="1"/>
    <col min="7" max="7" width="11.453125" customWidth="1"/>
  </cols>
  <sheetData>
    <row r="1" spans="1:7" x14ac:dyDescent="0.25">
      <c r="A1" s="3" t="s">
        <v>0</v>
      </c>
      <c r="F1" s="2" t="s">
        <v>17</v>
      </c>
    </row>
    <row r="2" spans="1:7" x14ac:dyDescent="0.25">
      <c r="A2" s="3" t="s">
        <v>120</v>
      </c>
    </row>
    <row r="3" spans="1:7" x14ac:dyDescent="0.25">
      <c r="A3" s="3"/>
    </row>
    <row r="4" spans="1:7" s="1" customFormat="1" ht="16.5" x14ac:dyDescent="0.35">
      <c r="A4" s="103" t="s">
        <v>127</v>
      </c>
      <c r="B4" s="95"/>
      <c r="C4" s="95"/>
      <c r="D4" s="95"/>
      <c r="E4" s="95"/>
      <c r="F4" s="95"/>
    </row>
    <row r="5" spans="1:7" s="1" customFormat="1" ht="16.5" x14ac:dyDescent="0.35">
      <c r="A5" s="103" t="s">
        <v>74</v>
      </c>
      <c r="B5" s="103"/>
      <c r="C5" s="103"/>
      <c r="D5" s="103"/>
      <c r="E5" s="103"/>
      <c r="F5" s="103"/>
    </row>
    <row r="6" spans="1:7" ht="15.5" x14ac:dyDescent="0.35">
      <c r="A6" s="104" t="s">
        <v>31</v>
      </c>
      <c r="B6" s="104"/>
      <c r="C6" s="104"/>
      <c r="D6" s="104"/>
      <c r="E6" s="104"/>
      <c r="F6" s="104"/>
    </row>
    <row r="7" spans="1:7" x14ac:dyDescent="0.3">
      <c r="A7" s="109" t="s">
        <v>128</v>
      </c>
      <c r="B7" s="110"/>
      <c r="C7" s="110"/>
      <c r="D7" s="110"/>
      <c r="E7" s="110"/>
      <c r="F7" s="110"/>
    </row>
    <row r="8" spans="1:7" ht="35.5" customHeight="1" x14ac:dyDescent="0.25">
      <c r="A8" s="107" t="s">
        <v>130</v>
      </c>
      <c r="B8" s="107"/>
      <c r="C8" s="107"/>
      <c r="D8" s="107"/>
      <c r="E8" s="107"/>
      <c r="F8" s="107"/>
    </row>
    <row r="9" spans="1:7" ht="13.5" thickBot="1" x14ac:dyDescent="0.35">
      <c r="A9" s="108" t="s">
        <v>19</v>
      </c>
      <c r="B9" s="108"/>
      <c r="C9" s="108"/>
      <c r="D9" s="108"/>
      <c r="E9" s="108"/>
      <c r="F9" s="108"/>
    </row>
    <row r="10" spans="1:7" ht="32.5" customHeight="1" thickBot="1" x14ac:dyDescent="0.3">
      <c r="A10" s="90" t="s">
        <v>109</v>
      </c>
      <c r="B10" s="111" t="s">
        <v>110</v>
      </c>
      <c r="C10" s="111"/>
      <c r="D10" s="111"/>
      <c r="E10" s="112"/>
      <c r="F10" s="32" t="s">
        <v>18</v>
      </c>
    </row>
    <row r="11" spans="1:7" ht="16" thickBot="1" x14ac:dyDescent="0.4">
      <c r="A11" s="55" t="s">
        <v>73</v>
      </c>
      <c r="B11" s="73" t="s">
        <v>75</v>
      </c>
      <c r="C11" s="41"/>
      <c r="D11" s="41"/>
      <c r="E11" s="17" t="s">
        <v>2</v>
      </c>
      <c r="F11" s="74">
        <v>171</v>
      </c>
      <c r="G11" s="52">
        <f>IF(F11-F20&gt;=0,,"'НЕПРАВИЛЬНО! п.1.1. (кол-во работающих) не может быть меньше п.п.2.1.1. (- работающих)!")</f>
        <v>0</v>
      </c>
    </row>
    <row r="12" spans="1:7" ht="14" x14ac:dyDescent="0.3">
      <c r="A12" s="87" t="s">
        <v>83</v>
      </c>
      <c r="B12" s="96" t="s">
        <v>60</v>
      </c>
      <c r="C12" s="95"/>
      <c r="D12" s="95"/>
      <c r="E12" s="17"/>
      <c r="F12" s="75">
        <v>92</v>
      </c>
      <c r="G12" s="52">
        <f>IF(F12-F21&gt;=0,,"'НЕПРАВИЛЬНО! п.п.1.1.1. (в т.ч. - пед. работников) не может быть меньше п.п.2.1.1.1. (в т.ч. - пед. работников)!")</f>
        <v>0</v>
      </c>
    </row>
    <row r="13" spans="1:7" ht="14" x14ac:dyDescent="0.3">
      <c r="A13" s="87" t="s">
        <v>84</v>
      </c>
      <c r="B13" s="4"/>
      <c r="C13" s="56"/>
      <c r="D13" s="57" t="s">
        <v>70</v>
      </c>
      <c r="E13" s="17"/>
      <c r="F13" s="76">
        <v>17</v>
      </c>
      <c r="G13" s="52">
        <f>IF(F13-F22&gt;=0,,"'НЕПРАВИЛЬНО! п.п.1.1.1.1. (в т.ч.- молодежи до 35 лет из пед. раб.) не может быть меньше п.п.2.1.1.1.1. (в т.ч.- молодежи до 35 лет из пед. раб.)!")</f>
        <v>0</v>
      </c>
    </row>
    <row r="14" spans="1:7" ht="14" x14ac:dyDescent="0.3">
      <c r="A14" s="87" t="s">
        <v>86</v>
      </c>
      <c r="B14" s="58"/>
      <c r="C14" s="105" t="s">
        <v>61</v>
      </c>
      <c r="D14" s="106"/>
      <c r="E14" s="17"/>
      <c r="F14" s="76">
        <v>5</v>
      </c>
      <c r="G14" s="52">
        <f>IF(F14-F23&gt;=0,,"'НЕПРАВИЛЬНО! п.п.1.1.2. (в т.ч.- научно-педагогических раб.) не может быть меньше п.п.2.1.1.2. (в т.ч.- научно-педагогических раб.)!")</f>
        <v>0</v>
      </c>
    </row>
    <row r="15" spans="1:7" ht="14.5" thickBot="1" x14ac:dyDescent="0.35">
      <c r="A15" s="87" t="s">
        <v>85</v>
      </c>
      <c r="B15" s="58"/>
      <c r="C15" s="57" t="s">
        <v>24</v>
      </c>
      <c r="D15" s="57" t="s">
        <v>70</v>
      </c>
      <c r="E15" s="17"/>
      <c r="F15" s="77"/>
      <c r="G15" s="52">
        <f>IF(F15-F24&gt;=0,,"'НЕПРАВИЛЬНО! п.п.1.1.2.1. (в т.ч.- молодежи до 35 лет из научно-пед. раб.) не может быть меньше п.п.2.1.1.2.1. (в т.ч.- молодежи до 35 лет из научно-пед. раб.)!")</f>
        <v>0</v>
      </c>
    </row>
    <row r="16" spans="1:7" ht="16" thickBot="1" x14ac:dyDescent="0.4">
      <c r="A16" s="55" t="s">
        <v>72</v>
      </c>
      <c r="B16" s="97" t="s">
        <v>76</v>
      </c>
      <c r="C16" s="98"/>
      <c r="D16" s="98"/>
      <c r="E16" s="17" t="s">
        <v>2</v>
      </c>
      <c r="F16" s="74">
        <v>1538</v>
      </c>
      <c r="G16" s="52">
        <f>IF(F16-F25&gt;=0,,"'НЕПРАВИЛЬНО! п.1.2. (кол-во обуч. дневн. отделения) не может быть меньше п.п.2.1.2. (- обучающихся)!")</f>
        <v>0</v>
      </c>
    </row>
    <row r="17" spans="1:9" ht="32.25" customHeight="1" thickBot="1" x14ac:dyDescent="0.3">
      <c r="A17" s="59" t="s">
        <v>64</v>
      </c>
      <c r="B17" s="115" t="s">
        <v>111</v>
      </c>
      <c r="C17" s="115"/>
      <c r="D17" s="115"/>
      <c r="E17" s="17" t="s">
        <v>2</v>
      </c>
      <c r="F17" s="74"/>
    </row>
    <row r="18" spans="1:9" ht="15.5" thickBot="1" x14ac:dyDescent="0.35">
      <c r="A18" s="60" t="s">
        <v>20</v>
      </c>
      <c r="E18" s="53"/>
      <c r="F18" s="7" t="s">
        <v>18</v>
      </c>
      <c r="H18" s="33"/>
      <c r="I18" s="34"/>
    </row>
    <row r="19" spans="1:9" ht="16" thickBot="1" x14ac:dyDescent="0.4">
      <c r="A19" s="55" t="s">
        <v>1</v>
      </c>
      <c r="B19" s="65" t="s">
        <v>21</v>
      </c>
      <c r="C19" s="78"/>
      <c r="D19" s="78"/>
      <c r="E19" s="10" t="s">
        <v>2</v>
      </c>
      <c r="F19" s="79">
        <f>SUM(F20+F26+F27)</f>
        <v>122</v>
      </c>
      <c r="G19" s="35"/>
    </row>
    <row r="20" spans="1:9" ht="15.5" thickBot="1" x14ac:dyDescent="0.35">
      <c r="A20" s="87" t="s">
        <v>3</v>
      </c>
      <c r="B20" s="58" t="s">
        <v>35</v>
      </c>
      <c r="C20" s="57" t="s">
        <v>32</v>
      </c>
      <c r="D20" s="56"/>
      <c r="E20" s="11"/>
      <c r="F20" s="80">
        <v>122</v>
      </c>
      <c r="G20" s="52">
        <f>IF(F20-F11&lt;=0,,"'НЕПРАВИЛЬНО! п.п.2.1.1. (- работающих) не может быть больше п.1.1. (кол-во работающих)!")</f>
        <v>0</v>
      </c>
    </row>
    <row r="21" spans="1:9" ht="14" x14ac:dyDescent="0.3">
      <c r="A21" s="87" t="s">
        <v>87</v>
      </c>
      <c r="B21" s="61"/>
      <c r="C21" s="57" t="s">
        <v>62</v>
      </c>
      <c r="D21" s="56"/>
      <c r="E21"/>
      <c r="F21" s="20">
        <v>76</v>
      </c>
      <c r="G21" s="52">
        <f>IF(F21-F12&lt;=0,,"'НЕПРАВИЛЬНО! п.п.2.1.1.1. (в т.ч. - пед. работников) не может быть больше п.п.1.1.1. (в т.ч.-пед. работников)!")</f>
        <v>0</v>
      </c>
    </row>
    <row r="22" spans="1:9" ht="14.5" customHeight="1" x14ac:dyDescent="0.25">
      <c r="A22" s="87" t="s">
        <v>90</v>
      </c>
      <c r="B22" s="61"/>
      <c r="C22" s="62" t="s">
        <v>70</v>
      </c>
      <c r="D22" s="63"/>
      <c r="E22"/>
      <c r="F22" s="8">
        <v>17</v>
      </c>
      <c r="G22" s="52">
        <f>IF(F22-F13&lt;=0,,"'НЕПРАВИЛЬНО! п.п.2.1.1.1.1. (в т.ч.- молодежи до 35 лет из пед. раб.) не может быть больше п.п.1.1.1.1. (в т.ч.- молодежи до 35 лет из пед. раб.)!")</f>
        <v>0</v>
      </c>
    </row>
    <row r="23" spans="1:9" ht="14" x14ac:dyDescent="0.3">
      <c r="A23" s="87" t="s">
        <v>88</v>
      </c>
      <c r="B23" s="61"/>
      <c r="C23" s="57" t="s">
        <v>63</v>
      </c>
      <c r="D23" s="56"/>
      <c r="E23"/>
      <c r="F23" s="21">
        <v>5</v>
      </c>
      <c r="G23" s="52">
        <f>IF(F23-F14&lt;=0,,"'НЕПРАВИЛЬНО! п.п.2.1.1.2. (в т.ч.- научно-педагогических раб.) не может быть больше п.п.1.1.2. (в т.ч.- научно-педагогических раб.)!")</f>
        <v>0</v>
      </c>
    </row>
    <row r="24" spans="1:9" ht="14.5" thickBot="1" x14ac:dyDescent="0.3">
      <c r="A24" s="87" t="s">
        <v>89</v>
      </c>
      <c r="B24" s="61"/>
      <c r="C24" s="62" t="s">
        <v>71</v>
      </c>
      <c r="D24" s="63"/>
      <c r="E24"/>
      <c r="F24" s="81"/>
      <c r="G24" s="52">
        <f>IF(F24-F15&lt;=0,,"'НЕПРАВИЛЬНО! п.п.2.1.1.2.1. (в т.ч.- молодежи до 35 лет из научно-пед. раб.) не может быть больше п.п.1.1.2.1. (в т.ч.- молодежи до 35 лет из научно-пед. раб.)!")</f>
        <v>0</v>
      </c>
    </row>
    <row r="25" spans="1:9" ht="15.5" thickBot="1" x14ac:dyDescent="0.35">
      <c r="A25" s="87" t="s">
        <v>4</v>
      </c>
      <c r="B25" s="61"/>
      <c r="C25" s="91" t="s">
        <v>33</v>
      </c>
      <c r="D25" s="92"/>
      <c r="E25"/>
      <c r="F25" s="82">
        <v>1418</v>
      </c>
      <c r="G25" s="52">
        <f>IF(F25-F16&lt;=0,,"'НЕПРАВИЛЬНО! п.п.2.1.2. (- обучающихся) не может быть больше п.1.2. (кол-во обуч. дневн. отделения)!")</f>
        <v>0</v>
      </c>
    </row>
    <row r="26" spans="1:9" ht="15.5" thickBot="1" x14ac:dyDescent="0.35">
      <c r="A26" s="87" t="s">
        <v>5</v>
      </c>
      <c r="B26" s="61"/>
      <c r="C26" s="57" t="s">
        <v>34</v>
      </c>
      <c r="D26" s="56"/>
      <c r="E26"/>
      <c r="F26" s="82"/>
    </row>
    <row r="27" spans="1:9" ht="15.5" thickBot="1" x14ac:dyDescent="0.35">
      <c r="A27" s="87" t="s">
        <v>65</v>
      </c>
      <c r="B27" s="61"/>
      <c r="C27" s="57" t="s">
        <v>112</v>
      </c>
      <c r="D27" s="56"/>
      <c r="E27"/>
      <c r="F27" s="82"/>
    </row>
    <row r="28" spans="1:9" s="41" customFormat="1" ht="16" thickBot="1" x14ac:dyDescent="0.4">
      <c r="A28" s="64" t="s">
        <v>6</v>
      </c>
      <c r="B28" s="116" t="s">
        <v>119</v>
      </c>
      <c r="C28" s="98"/>
      <c r="D28" s="98"/>
      <c r="E28" s="39"/>
      <c r="F28" s="40">
        <f>F20/F11*100%</f>
        <v>0.71345029239766078</v>
      </c>
      <c r="G28" s="52">
        <f>IF(F28&lt;=100%,0,"'НЕПРАВИЛЬНО! НЕ МОЖЕТ БЫТЬ больше 100%!")</f>
        <v>0</v>
      </c>
    </row>
    <row r="29" spans="1:9" s="41" customFormat="1" ht="16" thickBot="1" x14ac:dyDescent="0.4">
      <c r="A29" s="64" t="s">
        <v>7</v>
      </c>
      <c r="B29" s="116" t="s">
        <v>113</v>
      </c>
      <c r="C29" s="98"/>
      <c r="D29" s="98"/>
      <c r="E29" s="42"/>
      <c r="F29" s="40">
        <f>F25/F16*100%</f>
        <v>0.92197659297789336</v>
      </c>
      <c r="G29" s="52">
        <f>IF(F29&lt;=100%,0,"'НЕПРАВИЛЬНО! НЕ МОЖЕТ БЫТЬ больше 100%!")</f>
        <v>0</v>
      </c>
    </row>
    <row r="30" spans="1:9" s="41" customFormat="1" ht="36.65" customHeight="1" thickBot="1" x14ac:dyDescent="0.4">
      <c r="A30" s="64" t="s">
        <v>8</v>
      </c>
      <c r="B30" s="117" t="s">
        <v>121</v>
      </c>
      <c r="C30" s="117"/>
      <c r="D30" s="117"/>
      <c r="E30" s="43"/>
      <c r="F30" s="40">
        <f>(F20+F25)/(F11+F16)*100%</f>
        <v>0.90111176126389703</v>
      </c>
      <c r="G30" s="52">
        <f>IF(F30&lt;=100%,0,"'НЕПРАВИЛЬНО! НЕ МОЖЕТ БЫТЬ больше 100%!")</f>
        <v>0</v>
      </c>
    </row>
    <row r="31" spans="1:9" s="47" customFormat="1" ht="30" customHeight="1" thickBot="1" x14ac:dyDescent="0.3">
      <c r="A31" s="64" t="s">
        <v>9</v>
      </c>
      <c r="B31" s="113" t="s">
        <v>122</v>
      </c>
      <c r="C31" s="114"/>
      <c r="D31" s="114"/>
      <c r="E31" s="50"/>
      <c r="F31" s="40">
        <f>(F22+F24)/(F13+F15)*100%</f>
        <v>1</v>
      </c>
      <c r="G31" s="52">
        <f>IF(F31&lt;=100%,0,"'НЕПРАВИЛЬНО! НЕ МОЖЕТ БЫТЬ больше 100%!")</f>
        <v>0</v>
      </c>
    </row>
    <row r="32" spans="1:9" s="41" customFormat="1" ht="16" thickBot="1" x14ac:dyDescent="0.4">
      <c r="A32" s="64" t="s">
        <v>10</v>
      </c>
      <c r="B32" s="65" t="s">
        <v>27</v>
      </c>
      <c r="C32" s="65"/>
      <c r="D32" s="65"/>
      <c r="E32" s="43" t="s">
        <v>2</v>
      </c>
      <c r="F32" s="44">
        <f>F33+F34</f>
        <v>388</v>
      </c>
    </row>
    <row r="33" spans="1:14" ht="14" x14ac:dyDescent="0.3">
      <c r="A33" s="87" t="s">
        <v>91</v>
      </c>
      <c r="B33" s="4" t="s">
        <v>35</v>
      </c>
      <c r="C33" s="38" t="s">
        <v>16</v>
      </c>
      <c r="D33" s="4" t="s">
        <v>28</v>
      </c>
      <c r="E33" s="13"/>
      <c r="F33" s="8">
        <v>13</v>
      </c>
    </row>
    <row r="34" spans="1:14" ht="14" x14ac:dyDescent="0.3">
      <c r="A34" s="87" t="s">
        <v>92</v>
      </c>
      <c r="B34" s="4"/>
      <c r="C34" s="6" t="s">
        <v>16</v>
      </c>
      <c r="D34" s="4" t="s">
        <v>29</v>
      </c>
      <c r="E34" s="13"/>
      <c r="F34" s="21">
        <v>375</v>
      </c>
      <c r="H34" s="36"/>
    </row>
    <row r="35" spans="1:14" ht="14.5" thickBot="1" x14ac:dyDescent="0.35">
      <c r="A35" s="87" t="s">
        <v>93</v>
      </c>
      <c r="B35" s="4"/>
      <c r="C35" s="38"/>
      <c r="D35" s="71" t="s">
        <v>82</v>
      </c>
      <c r="E35" s="13"/>
      <c r="F35" s="51">
        <v>375</v>
      </c>
      <c r="H35" s="36"/>
    </row>
    <row r="36" spans="1:14" s="41" customFormat="1" ht="16" thickBot="1" x14ac:dyDescent="0.4">
      <c r="A36" s="64" t="s">
        <v>11</v>
      </c>
      <c r="B36" s="97" t="s">
        <v>30</v>
      </c>
      <c r="C36" s="98"/>
      <c r="D36" s="98"/>
      <c r="E36" s="43" t="s">
        <v>2</v>
      </c>
      <c r="F36" s="44">
        <f>F37+F38+F39</f>
        <v>1</v>
      </c>
      <c r="H36" s="45"/>
      <c r="I36" s="46"/>
      <c r="J36" s="45"/>
      <c r="K36" s="45"/>
    </row>
    <row r="37" spans="1:14" ht="12.65" customHeight="1" x14ac:dyDescent="0.3">
      <c r="A37" s="87" t="s">
        <v>94</v>
      </c>
      <c r="B37" s="4" t="s">
        <v>35</v>
      </c>
      <c r="C37" s="38" t="s">
        <v>16</v>
      </c>
      <c r="D37" s="4" t="s">
        <v>28</v>
      </c>
      <c r="E37" s="11"/>
      <c r="F37" s="22">
        <v>1</v>
      </c>
      <c r="H37" s="4"/>
      <c r="I37" s="6"/>
      <c r="J37" s="96"/>
      <c r="K37" s="95"/>
      <c r="L37" s="95"/>
      <c r="M37" s="95"/>
      <c r="N37" s="95"/>
    </row>
    <row r="38" spans="1:14" ht="12.65" customHeight="1" x14ac:dyDescent="0.3">
      <c r="A38" s="87" t="s">
        <v>95</v>
      </c>
      <c r="B38" s="4"/>
      <c r="C38" s="6" t="s">
        <v>16</v>
      </c>
      <c r="D38" s="4" t="s">
        <v>29</v>
      </c>
      <c r="E38" s="11"/>
      <c r="F38" s="5"/>
    </row>
    <row r="39" spans="1:14" ht="12.65" customHeight="1" thickBot="1" x14ac:dyDescent="0.35">
      <c r="A39" s="87" t="s">
        <v>96</v>
      </c>
      <c r="B39" s="4"/>
      <c r="C39" s="6" t="s">
        <v>16</v>
      </c>
      <c r="D39" s="4" t="s">
        <v>58</v>
      </c>
      <c r="E39" s="11"/>
      <c r="F39" s="19"/>
    </row>
    <row r="40" spans="1:14" s="41" customFormat="1" ht="16" thickBot="1" x14ac:dyDescent="0.4">
      <c r="A40" s="64" t="s">
        <v>25</v>
      </c>
      <c r="B40" s="65" t="s">
        <v>12</v>
      </c>
      <c r="C40" s="45"/>
      <c r="D40" s="45"/>
      <c r="E40" s="43" t="s">
        <v>2</v>
      </c>
      <c r="F40" s="44">
        <f>F41+F42+F43</f>
        <v>0</v>
      </c>
    </row>
    <row r="41" spans="1:14" ht="14" x14ac:dyDescent="0.3">
      <c r="A41" s="87" t="s">
        <v>97</v>
      </c>
      <c r="B41" s="58" t="s">
        <v>35</v>
      </c>
      <c r="C41" s="38" t="s">
        <v>16</v>
      </c>
      <c r="D41" s="4" t="s">
        <v>28</v>
      </c>
      <c r="E41" s="10"/>
      <c r="F41" s="20"/>
    </row>
    <row r="42" spans="1:14" ht="14" x14ac:dyDescent="0.3">
      <c r="A42" s="87" t="s">
        <v>98</v>
      </c>
      <c r="B42" s="4"/>
      <c r="C42" s="6" t="s">
        <v>16</v>
      </c>
      <c r="D42" s="4" t="s">
        <v>29</v>
      </c>
      <c r="E42" s="10"/>
      <c r="F42" s="21"/>
    </row>
    <row r="43" spans="1:14" ht="14.5" thickBot="1" x14ac:dyDescent="0.35">
      <c r="A43" s="87" t="s">
        <v>99</v>
      </c>
      <c r="B43" s="66"/>
      <c r="C43" s="67" t="s">
        <v>16</v>
      </c>
      <c r="D43" s="66" t="s">
        <v>58</v>
      </c>
      <c r="E43" s="24"/>
      <c r="F43" s="25"/>
    </row>
    <row r="44" spans="1:14" ht="15.5" thickBot="1" x14ac:dyDescent="0.35">
      <c r="A44" s="54" t="s">
        <v>114</v>
      </c>
      <c r="B44" s="93" t="s">
        <v>123</v>
      </c>
      <c r="C44" s="26"/>
      <c r="D44" s="26"/>
      <c r="E44" s="37"/>
      <c r="F44" s="23" t="s">
        <v>36</v>
      </c>
    </row>
    <row r="45" spans="1:14" ht="16" thickBot="1" x14ac:dyDescent="0.4">
      <c r="A45" s="55" t="s">
        <v>13</v>
      </c>
      <c r="B45" s="45" t="s">
        <v>77</v>
      </c>
      <c r="C45" s="45"/>
      <c r="D45" s="45"/>
      <c r="E45" s="18"/>
      <c r="F45" s="82"/>
    </row>
    <row r="46" spans="1:14" ht="16" thickBot="1" x14ac:dyDescent="0.4">
      <c r="A46" s="55" t="s">
        <v>37</v>
      </c>
      <c r="B46" s="45" t="s">
        <v>78</v>
      </c>
      <c r="C46" s="45"/>
      <c r="D46" s="45"/>
      <c r="E46" s="28"/>
      <c r="F46" s="83"/>
    </row>
    <row r="47" spans="1:14" ht="15.5" thickBot="1" x14ac:dyDescent="0.35">
      <c r="A47" s="54" t="s">
        <v>115</v>
      </c>
      <c r="B47" s="93" t="s">
        <v>116</v>
      </c>
      <c r="C47" s="68"/>
      <c r="D47" s="68"/>
      <c r="E47" s="29"/>
      <c r="F47" s="30" t="s">
        <v>18</v>
      </c>
    </row>
    <row r="48" spans="1:14" ht="16" thickBot="1" x14ac:dyDescent="0.4">
      <c r="A48" s="55" t="s">
        <v>38</v>
      </c>
      <c r="B48" s="65" t="s">
        <v>117</v>
      </c>
      <c r="C48" s="41"/>
      <c r="D48" s="41"/>
      <c r="E48" s="10" t="s">
        <v>2</v>
      </c>
      <c r="F48" s="44">
        <f>F49+F51+F52+F53+F54+F55+F56+F57+F58+F59+F60</f>
        <v>0</v>
      </c>
    </row>
    <row r="49" spans="1:6" ht="14" x14ac:dyDescent="0.3">
      <c r="A49" s="69"/>
      <c r="B49" s="70" t="s">
        <v>59</v>
      </c>
      <c r="C49" s="70" t="s">
        <v>39</v>
      </c>
      <c r="D49" s="4" t="s">
        <v>49</v>
      </c>
      <c r="E49" s="14"/>
      <c r="F49" s="8"/>
    </row>
    <row r="50" spans="1:6" ht="14" x14ac:dyDescent="0.3">
      <c r="A50" s="69"/>
      <c r="B50" s="70"/>
      <c r="C50" s="89" t="s">
        <v>101</v>
      </c>
      <c r="D50" s="71" t="s">
        <v>100</v>
      </c>
      <c r="E50" s="48"/>
      <c r="F50" s="8"/>
    </row>
    <row r="51" spans="1:6" ht="14" x14ac:dyDescent="0.3">
      <c r="A51" s="69"/>
      <c r="B51" s="38"/>
      <c r="C51" s="70" t="s">
        <v>40</v>
      </c>
      <c r="D51" s="4" t="s">
        <v>126</v>
      </c>
      <c r="E51" s="14"/>
      <c r="F51" s="21"/>
    </row>
    <row r="52" spans="1:6" ht="14" x14ac:dyDescent="0.3">
      <c r="A52" s="88"/>
      <c r="C52" s="70" t="s">
        <v>41</v>
      </c>
      <c r="D52" s="4" t="s">
        <v>124</v>
      </c>
      <c r="E52" s="16"/>
      <c r="F52" s="21"/>
    </row>
    <row r="53" spans="1:6" ht="14" x14ac:dyDescent="0.3">
      <c r="A53" s="88"/>
      <c r="B53" s="38"/>
      <c r="C53" s="70" t="s">
        <v>43</v>
      </c>
      <c r="D53" s="4" t="s">
        <v>42</v>
      </c>
      <c r="E53" s="49"/>
      <c r="F53" s="21"/>
    </row>
    <row r="54" spans="1:6" ht="14" x14ac:dyDescent="0.3">
      <c r="A54" s="88"/>
      <c r="B54" s="26"/>
      <c r="C54" s="70" t="s">
        <v>44</v>
      </c>
      <c r="D54" s="4" t="s">
        <v>125</v>
      </c>
      <c r="E54" s="15"/>
      <c r="F54" s="21"/>
    </row>
    <row r="55" spans="1:6" ht="14" x14ac:dyDescent="0.3">
      <c r="A55" s="88"/>
      <c r="C55" s="70" t="s">
        <v>45</v>
      </c>
      <c r="D55" s="4" t="s">
        <v>69</v>
      </c>
      <c r="E55" s="16"/>
      <c r="F55" s="21"/>
    </row>
    <row r="56" spans="1:6" ht="14" x14ac:dyDescent="0.3">
      <c r="A56" s="88"/>
      <c r="B56" s="26"/>
      <c r="C56" s="70" t="s">
        <v>46</v>
      </c>
      <c r="D56" s="4" t="s">
        <v>108</v>
      </c>
      <c r="E56" s="12"/>
      <c r="F56" s="21"/>
    </row>
    <row r="57" spans="1:6" ht="14" x14ac:dyDescent="0.3">
      <c r="A57" s="88"/>
      <c r="B57" s="26"/>
      <c r="C57" s="70" t="s">
        <v>47</v>
      </c>
      <c r="D57" s="4" t="s">
        <v>105</v>
      </c>
      <c r="E57" s="12"/>
      <c r="F57" s="21"/>
    </row>
    <row r="58" spans="1:6" ht="14" x14ac:dyDescent="0.3">
      <c r="A58" s="88"/>
      <c r="B58" s="26"/>
      <c r="C58" s="70" t="s">
        <v>48</v>
      </c>
      <c r="D58" s="4" t="s">
        <v>107</v>
      </c>
      <c r="E58" s="12"/>
      <c r="F58" s="21"/>
    </row>
    <row r="59" spans="1:6" ht="14" x14ac:dyDescent="0.3">
      <c r="A59" s="88"/>
      <c r="B59" s="26"/>
      <c r="C59" s="70" t="s">
        <v>80</v>
      </c>
      <c r="D59" s="4" t="s">
        <v>22</v>
      </c>
      <c r="E59" s="12"/>
      <c r="F59" s="81"/>
    </row>
    <row r="60" spans="1:6" ht="14.5" thickBot="1" x14ac:dyDescent="0.35">
      <c r="A60" s="88"/>
      <c r="B60" s="26"/>
      <c r="C60" s="70" t="s">
        <v>102</v>
      </c>
      <c r="D60" s="4" t="s">
        <v>81</v>
      </c>
      <c r="E60" s="12"/>
      <c r="F60" s="51"/>
    </row>
    <row r="61" spans="1:6" ht="16" thickBot="1" x14ac:dyDescent="0.4">
      <c r="A61" s="55" t="s">
        <v>50</v>
      </c>
      <c r="B61" s="65" t="s">
        <v>118</v>
      </c>
      <c r="C61" s="41"/>
      <c r="D61" s="41"/>
      <c r="E61" s="10" t="s">
        <v>2</v>
      </c>
      <c r="F61" s="44">
        <f>F62+F64+F65+F66+F67</f>
        <v>0</v>
      </c>
    </row>
    <row r="62" spans="1:6" ht="14" x14ac:dyDescent="0.3">
      <c r="A62" s="69"/>
      <c r="B62" s="72" t="s">
        <v>35</v>
      </c>
      <c r="C62" s="70" t="s">
        <v>51</v>
      </c>
      <c r="D62" s="4" t="s">
        <v>14</v>
      </c>
      <c r="E62" s="14"/>
      <c r="F62" s="8"/>
    </row>
    <row r="63" spans="1:6" ht="14" x14ac:dyDescent="0.3">
      <c r="A63" s="69"/>
      <c r="B63" s="72"/>
      <c r="C63" s="89" t="s">
        <v>103</v>
      </c>
      <c r="D63" s="71" t="s">
        <v>100</v>
      </c>
      <c r="E63" s="48"/>
      <c r="F63" s="8"/>
    </row>
    <row r="64" spans="1:6" ht="14" x14ac:dyDescent="0.3">
      <c r="A64" s="69"/>
      <c r="B64" s="56"/>
      <c r="C64" s="70" t="s">
        <v>52</v>
      </c>
      <c r="D64" s="4" t="s">
        <v>68</v>
      </c>
      <c r="E64" s="14"/>
      <c r="F64" s="21"/>
    </row>
    <row r="65" spans="1:6" ht="14" x14ac:dyDescent="0.3">
      <c r="A65" s="69"/>
      <c r="B65" s="56"/>
      <c r="C65" s="70" t="s">
        <v>53</v>
      </c>
      <c r="D65" s="4" t="s">
        <v>15</v>
      </c>
      <c r="E65" s="14"/>
      <c r="F65" s="21"/>
    </row>
    <row r="66" spans="1:6" ht="14" x14ac:dyDescent="0.3">
      <c r="A66" s="69"/>
      <c r="B66" s="56"/>
      <c r="C66" s="70" t="s">
        <v>54</v>
      </c>
      <c r="D66" s="4" t="s">
        <v>26</v>
      </c>
      <c r="E66" s="14"/>
      <c r="F66" s="21"/>
    </row>
    <row r="67" spans="1:6" ht="14.5" thickBot="1" x14ac:dyDescent="0.35">
      <c r="A67" s="69"/>
      <c r="B67" s="56"/>
      <c r="C67" s="70" t="s">
        <v>55</v>
      </c>
      <c r="D67" s="4" t="s">
        <v>104</v>
      </c>
      <c r="E67" s="14"/>
      <c r="F67" s="81"/>
    </row>
    <row r="68" spans="1:6" ht="15.5" thickBot="1" x14ac:dyDescent="0.35">
      <c r="A68" s="55" t="s">
        <v>56</v>
      </c>
      <c r="B68" s="99" t="s">
        <v>106</v>
      </c>
      <c r="C68" s="100"/>
      <c r="D68" s="100"/>
      <c r="E68" s="10"/>
      <c r="F68" s="82"/>
    </row>
    <row r="69" spans="1:6" ht="16" thickBot="1" x14ac:dyDescent="0.4">
      <c r="A69" s="59" t="s">
        <v>57</v>
      </c>
      <c r="B69" s="84" t="s">
        <v>79</v>
      </c>
      <c r="C69" s="85"/>
      <c r="D69" s="85"/>
      <c r="E69" s="31" t="s">
        <v>2</v>
      </c>
      <c r="F69" s="86"/>
    </row>
    <row r="70" spans="1:6" ht="14" x14ac:dyDescent="0.3">
      <c r="A70" s="4"/>
      <c r="B70" s="4"/>
      <c r="C70" s="4"/>
      <c r="D70" s="4"/>
      <c r="E70" s="27"/>
    </row>
    <row r="71" spans="1:6" ht="14" x14ac:dyDescent="0.3">
      <c r="A71" s="99" t="s">
        <v>66</v>
      </c>
      <c r="B71" s="99"/>
      <c r="C71" s="99"/>
      <c r="D71" s="99"/>
      <c r="E71" s="26"/>
      <c r="F71" s="26"/>
    </row>
    <row r="72" spans="1:6" ht="14" x14ac:dyDescent="0.3">
      <c r="A72" s="99" t="s">
        <v>67</v>
      </c>
      <c r="B72" s="95"/>
      <c r="C72" s="95"/>
      <c r="D72" s="95"/>
      <c r="E72" s="101" t="s">
        <v>129</v>
      </c>
      <c r="F72" s="102"/>
    </row>
    <row r="73" spans="1:6" x14ac:dyDescent="0.3">
      <c r="A73" s="26"/>
      <c r="B73" s="26"/>
      <c r="C73" s="26"/>
      <c r="D73" s="26"/>
      <c r="E73" s="94" t="s">
        <v>23</v>
      </c>
      <c r="F73" s="95"/>
    </row>
  </sheetData>
  <sheetProtection sheet="1" selectLockedCells="1"/>
  <mergeCells count="22">
    <mergeCell ref="B31:D31"/>
    <mergeCell ref="B17:D17"/>
    <mergeCell ref="B16:D16"/>
    <mergeCell ref="B28:D28"/>
    <mergeCell ref="B29:D29"/>
    <mergeCell ref="B30:D30"/>
    <mergeCell ref="A4:F4"/>
    <mergeCell ref="A5:F5"/>
    <mergeCell ref="A6:F6"/>
    <mergeCell ref="C14:D14"/>
    <mergeCell ref="A8:F8"/>
    <mergeCell ref="A9:F9"/>
    <mergeCell ref="A7:F7"/>
    <mergeCell ref="B12:D12"/>
    <mergeCell ref="B10:E10"/>
    <mergeCell ref="E73:F73"/>
    <mergeCell ref="J37:N37"/>
    <mergeCell ref="B36:D36"/>
    <mergeCell ref="B68:D68"/>
    <mergeCell ref="E72:F72"/>
    <mergeCell ref="A71:D71"/>
    <mergeCell ref="A72:D72"/>
  </mergeCells>
  <conditionalFormatting sqref="G26 G17">
    <cfRule type="cellIs" dxfId="19" priority="34" stopIfTrue="1" operator="greaterThan">
      <formula>0</formula>
    </cfRule>
    <cfRule type="cellIs" dxfId="18" priority="35" stopIfTrue="1" operator="lessThan">
      <formula>0</formula>
    </cfRule>
    <cfRule type="cellIs" dxfId="17" priority="36" stopIfTrue="1" operator="lessThan">
      <formula>0</formula>
    </cfRule>
  </conditionalFormatting>
  <conditionalFormatting sqref="G19">
    <cfRule type="cellIs" dxfId="16" priority="20" stopIfTrue="1" operator="greaterThan">
      <formula>0</formula>
    </cfRule>
    <cfRule type="cellIs" dxfId="15" priority="21" stopIfTrue="1" operator="notEqual">
      <formula>0</formula>
    </cfRule>
  </conditionalFormatting>
  <conditionalFormatting sqref="G11:G16">
    <cfRule type="cellIs" dxfId="14" priority="13" stopIfTrue="1" operator="greaterThan">
      <formula>0</formula>
    </cfRule>
    <cfRule type="cellIs" dxfId="13" priority="14" stopIfTrue="1" operator="lessThan">
      <formula>0</formula>
    </cfRule>
    <cfRule type="cellIs" dxfId="12" priority="15" stopIfTrue="1" operator="lessThan">
      <formula>0</formula>
    </cfRule>
  </conditionalFormatting>
  <conditionalFormatting sqref="G20:G25">
    <cfRule type="cellIs" dxfId="11" priority="10" stopIfTrue="1" operator="greaterThan">
      <formula>0</formula>
    </cfRule>
    <cfRule type="cellIs" dxfId="10" priority="11" stopIfTrue="1" operator="lessThan">
      <formula>0</formula>
    </cfRule>
    <cfRule type="cellIs" dxfId="9" priority="12" stopIfTrue="1" operator="lessThan">
      <formula>0</formula>
    </cfRule>
  </conditionalFormatting>
  <conditionalFormatting sqref="G28:G29">
    <cfRule type="containsText" dxfId="8" priority="8" stopIfTrue="1" operator="containsText" text="0">
      <formula>NOT(ISERROR(SEARCH("0",G28)))</formula>
    </cfRule>
    <cfRule type="containsText" dxfId="7" priority="9" stopIfTrue="1" operator="containsText" text="НЕПРАВИЛЬНО">
      <formula>NOT(ISERROR(SEARCH("НЕПРАВИЛЬНО",G28)))</formula>
    </cfRule>
  </conditionalFormatting>
  <conditionalFormatting sqref="G28:G29">
    <cfRule type="cellIs" dxfId="6" priority="7" stopIfTrue="1" operator="greaterThan">
      <formula>0</formula>
    </cfRule>
  </conditionalFormatting>
  <conditionalFormatting sqref="G30">
    <cfRule type="cellIs" dxfId="5" priority="4" stopIfTrue="1" operator="greaterThan">
      <formula>0</formula>
    </cfRule>
    <cfRule type="containsText" dxfId="4" priority="5" stopIfTrue="1" operator="containsText" text="0">
      <formula>NOT(ISERROR(SEARCH("0",G30)))</formula>
    </cfRule>
    <cfRule type="containsText" dxfId="3" priority="6" stopIfTrue="1" operator="containsText" text="НЕПРАВИЛЬНО">
      <formula>NOT(ISERROR(SEARCH("НЕПРАВИЛЬНО",G30)))</formula>
    </cfRule>
  </conditionalFormatting>
  <conditionalFormatting sqref="G31">
    <cfRule type="cellIs" dxfId="2" priority="1" stopIfTrue="1" operator="greaterThan">
      <formula>0</formula>
    </cfRule>
    <cfRule type="containsText" dxfId="1" priority="2" stopIfTrue="1" operator="containsText" text="0">
      <formula>NOT(ISERROR(SEARCH("0",G31)))</formula>
    </cfRule>
    <cfRule type="containsText" dxfId="0" priority="3" stopIfTrue="1" operator="containsText" text="НЕПРАВИЛЬНО">
      <formula>NOT(ISERROR(SEARCH("НЕПРАВИЛЬНО",G31)))</formula>
    </cfRule>
  </conditionalFormatting>
  <printOptions horizontalCentered="1"/>
  <pageMargins left="0.19685039370078741" right="0.19685039370078741" top="0.19685039370078741" bottom="0.19685039370078741" header="0" footer="0"/>
  <pageSetup paperSize="9" scale="91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</vt:lpstr>
      <vt:lpstr>'отчет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Kovalenko</dc:creator>
  <cp:lastModifiedBy>Uchitel</cp:lastModifiedBy>
  <cp:lastPrinted>2021-10-26T07:42:59Z</cp:lastPrinted>
  <dcterms:created xsi:type="dcterms:W3CDTF">2012-11-15T06:53:21Z</dcterms:created>
  <dcterms:modified xsi:type="dcterms:W3CDTF">2024-10-09T11:36:26Z</dcterms:modified>
</cp:coreProperties>
</file>